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firstSheet="1" activeTab="1"/>
  </bookViews>
  <sheets>
    <sheet name="TMBChung-2 -2012" sheetId="1" r:id="rId1"/>
    <sheet name="Sheet1" sheetId="2" r:id="rId2"/>
    <sheet name="TMBChung-2 -2013" sheetId="3" r:id="rId3"/>
    <sheet name="00000000" sheetId="4" state="veryHidden" r:id="rId4"/>
    <sheet name="10000000" sheetId="5" state="veryHidden" r:id="rId5"/>
    <sheet name="20000000" sheetId="6" state="veryHidden" r:id="rId6"/>
    <sheet name="30000000" sheetId="7" state="veryHidden" r:id="rId7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<sst xmlns="http://schemas.openxmlformats.org/spreadsheetml/2006/main" count="87" uniqueCount="36">
  <si>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</si>
  <si>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</si>
  <si>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</si>
  <si>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</si>
  <si>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</si>
  <si>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</si>
  <si>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</si>
  <si>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</si>
  <si>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</si>
  <si>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</si>
  <si>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</si>
  <si>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</si>
  <si>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</si>
  <si>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</si>
  <si>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</si>
  <si>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</si>
  <si>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>Thực hiện  
 Năm 2011</t>
  </si>
  <si>
    <t>Tháng 1/2012
so 
Tháng 1/2011</t>
  </si>
  <si>
    <t xml:space="preserve">Thực hiện </t>
  </si>
  <si>
    <t>Kế hoạch
năm 2012</t>
  </si>
  <si>
    <t>Ước 
 Tháng 2/2012</t>
  </si>
  <si>
    <t>Chính thức 
 Tháng 2
Năm 2011</t>
  </si>
  <si>
    <t xml:space="preserve">                      Tháng 02 Năm 2012</t>
  </si>
  <si>
    <t>Tháng 2/2012
so 
Tháng 1/2012</t>
  </si>
  <si>
    <t xml:space="preserve">Dự  ước  2 tháng 
 so
 Kế  Hoạch  </t>
  </si>
  <si>
    <t>2 Tháng   
so 
Cùng kỳ</t>
  </si>
  <si>
    <t>Chính thức
Tháng 1/2012</t>
  </si>
  <si>
    <t xml:space="preserve"> Ước 2 tháng2012</t>
  </si>
  <si>
    <t>Chính thức
Tháng 1/2013</t>
  </si>
  <si>
    <t>Ước 
 Tháng 2/2013</t>
  </si>
  <si>
    <t xml:space="preserve"> Ước 2 tháng2013</t>
  </si>
  <si>
    <t>Chính thức 
 Tháng 2
Năm 2012</t>
  </si>
  <si>
    <t>Tháng 2/2013
so 
Tháng 1/2013</t>
  </si>
  <si>
    <t>CT 2T/2012</t>
  </si>
  <si>
    <t xml:space="preserve">                      Tháng 02 Năm 2013</t>
  </si>
  <si>
    <t>Tổng mức bán lẻ: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</si>
</sst>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28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color indexed="8"/>
      <name val=".VnTim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0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.VnTime"/>
      <family val="0"/>
    </font>
    <font>
      <sz val="11"/>
      <name val=".VnTime"/>
      <family val="0"/>
    </font>
    <font>
      <b/>
      <sz val="13"/>
      <color indexed="8"/>
      <name val=".VnTim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7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3" xfId="0" applyFont="1" applyBorder="1" applyAlignment="1">
      <alignment/>
    </xf>
    <xf numFmtId="0" fontId="7" fillId="0" borderId="3" xfId="0" applyFont="1" applyBorder="1" applyAlignment="1" quotePrefix="1">
      <alignment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0" fontId="1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4" fontId="0" fillId="0" borderId="5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19" fillId="0" borderId="7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0" fontId="20" fillId="0" borderId="3" xfId="0" applyFont="1" applyBorder="1" applyAlignment="1" quotePrefix="1">
      <alignment horizontal="center"/>
    </xf>
    <xf numFmtId="4" fontId="21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0" fillId="0" borderId="8" xfId="0" applyNumberFormat="1" applyFont="1" applyBorder="1" applyAlignment="1" quotePrefix="1">
      <alignment horizontal="center"/>
    </xf>
    <xf numFmtId="4" fontId="24" fillId="0" borderId="3" xfId="0" applyNumberFormat="1" applyFont="1" applyBorder="1" applyAlignment="1" quotePrefix="1">
      <alignment horizontal="center"/>
    </xf>
    <xf numFmtId="4" fontId="20" fillId="0" borderId="3" xfId="0" applyNumberFormat="1" applyFont="1" applyBorder="1" applyAlignment="1" quotePrefix="1">
      <alignment horizontal="center"/>
    </xf>
    <xf numFmtId="4" fontId="20" fillId="0" borderId="9" xfId="0" applyNumberFormat="1" applyFont="1" applyBorder="1" applyAlignment="1" quotePrefix="1">
      <alignment horizontal="center"/>
    </xf>
    <xf numFmtId="4" fontId="8" fillId="0" borderId="3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3" fillId="0" borderId="3" xfId="0" applyNumberFormat="1" applyFont="1" applyFill="1" applyBorder="1" applyAlignment="1">
      <alignment/>
    </xf>
    <xf numFmtId="4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2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workbookViewId="0" topLeftCell="A8">
      <pane xSplit="1" ySplit="1" topLeftCell="B9" activePane="bottomRight" state="frozen"/>
      <selection pane="topLeft" activeCell="A8" sqref="A8"/>
      <selection pane="topRight" activeCell="B8" sqref="B8"/>
      <selection pane="bottomLeft" activeCell="A9" sqref="A9"/>
      <selection pane="bottomRight" activeCell="B16" sqref="B16"/>
    </sheetView>
  </sheetViews>
  <sheetFormatPr defaultColWidth="8.72265625" defaultRowHeight="16.5"/>
  <cols>
    <col min="1" max="1" width="29.99609375" style="0" customWidth="1"/>
    <col min="2" max="2" width="13.453125" style="0" customWidth="1"/>
    <col min="3" max="3" width="12.453125" style="0" customWidth="1"/>
    <col min="4" max="4" width="11.453125" style="0" customWidth="1"/>
    <col min="5" max="5" width="10.8125" style="0" customWidth="1"/>
    <col min="6" max="6" width="0.09765625" style="0" hidden="1" customWidth="1"/>
    <col min="7" max="7" width="11.36328125" style="0" customWidth="1"/>
    <col min="8" max="8" width="15.36328125" style="0" hidden="1" customWidth="1"/>
    <col min="9" max="9" width="10.6328125" style="0" customWidth="1"/>
    <col min="10" max="10" width="9.36328125" style="0" customWidth="1"/>
    <col min="11" max="11" width="0.09765625" style="0" hidden="1" customWidth="1"/>
    <col min="12" max="12" width="8.99609375" style="0" customWidth="1"/>
  </cols>
  <sheetData>
    <row r="1" ht="16.5">
      <c r="A1" s="5" t="s">
        <v>11</v>
      </c>
    </row>
    <row r="2" ht="16.5">
      <c r="A2" s="5" t="s">
        <v>14</v>
      </c>
    </row>
    <row r="3" spans="1:12" ht="21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9.5" customHeight="1">
      <c r="A4" s="81" t="s">
        <v>22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9:12" ht="19.5" customHeight="1">
      <c r="I5" s="78" t="s">
        <v>13</v>
      </c>
      <c r="J5" s="78"/>
      <c r="K5" s="78"/>
      <c r="L5" s="78"/>
    </row>
    <row r="6" spans="1:12" ht="37.5" customHeight="1">
      <c r="A6" s="75"/>
      <c r="B6" s="63" t="s">
        <v>19</v>
      </c>
      <c r="C6" s="68" t="s">
        <v>18</v>
      </c>
      <c r="D6" s="69"/>
      <c r="E6" s="69"/>
      <c r="F6" s="70"/>
      <c r="G6" s="63" t="s">
        <v>21</v>
      </c>
      <c r="H6" s="63" t="s">
        <v>16</v>
      </c>
      <c r="I6" s="72" t="s">
        <v>0</v>
      </c>
      <c r="J6" s="73"/>
      <c r="K6" s="73"/>
      <c r="L6" s="74"/>
    </row>
    <row r="7" spans="1:12" ht="16.5" customHeight="1">
      <c r="A7" s="76"/>
      <c r="B7" s="64"/>
      <c r="C7" s="66" t="s">
        <v>26</v>
      </c>
      <c r="D7" s="63" t="s">
        <v>20</v>
      </c>
      <c r="E7" s="63" t="s">
        <v>27</v>
      </c>
      <c r="F7" s="63"/>
      <c r="G7" s="66"/>
      <c r="H7" s="66"/>
      <c r="I7" s="61" t="s">
        <v>23</v>
      </c>
      <c r="J7" s="79" t="s">
        <v>24</v>
      </c>
      <c r="K7" s="61" t="s">
        <v>17</v>
      </c>
      <c r="L7" s="61" t="s">
        <v>25</v>
      </c>
    </row>
    <row r="8" spans="1:12" ht="99" customHeight="1">
      <c r="A8" s="77"/>
      <c r="B8" s="65"/>
      <c r="C8" s="65"/>
      <c r="D8" s="67"/>
      <c r="E8" s="67"/>
      <c r="F8" s="67"/>
      <c r="G8" s="67"/>
      <c r="H8" s="67"/>
      <c r="I8" s="62"/>
      <c r="J8" s="80"/>
      <c r="K8" s="62"/>
      <c r="L8" s="62"/>
    </row>
    <row r="9" spans="1:12" ht="22.5" customHeight="1">
      <c r="A9" s="6" t="s">
        <v>1</v>
      </c>
      <c r="B9" s="44"/>
      <c r="C9" s="22">
        <v>13204.463</v>
      </c>
      <c r="D9" s="23">
        <v>13271.765</v>
      </c>
      <c r="E9" s="23">
        <f>SUM(E11:E13)</f>
        <v>26476.227999999996</v>
      </c>
      <c r="F9" s="23"/>
      <c r="G9" s="23">
        <v>19025.43</v>
      </c>
      <c r="H9" s="21">
        <v>128489.36</v>
      </c>
      <c r="I9" s="24">
        <f>D9/C9*100</f>
        <v>100.50969130664382</v>
      </c>
      <c r="J9" s="35"/>
      <c r="K9" s="35">
        <f>D9/G9*100</f>
        <v>69.75802912207503</v>
      </c>
      <c r="L9" s="35">
        <f>E9/G9*100</f>
        <v>139.16231065473946</v>
      </c>
    </row>
    <row r="10" spans="1:12" ht="22.5" customHeight="1">
      <c r="A10" s="9" t="s">
        <v>2</v>
      </c>
      <c r="B10" s="26"/>
      <c r="C10" s="27"/>
      <c r="D10" s="28"/>
      <c r="E10" s="12"/>
      <c r="F10" s="12"/>
      <c r="G10" s="48"/>
      <c r="H10" s="12"/>
      <c r="I10" s="30"/>
      <c r="J10" s="25"/>
      <c r="K10" s="25"/>
      <c r="L10" s="25"/>
    </row>
    <row r="11" spans="1:12" ht="22.5" customHeight="1">
      <c r="A11" s="4" t="s">
        <v>3</v>
      </c>
      <c r="B11" s="31"/>
      <c r="C11" s="32">
        <v>855.226</v>
      </c>
      <c r="D11" s="32">
        <v>864.09</v>
      </c>
      <c r="E11" s="12">
        <f>C11+D11</f>
        <v>1719.316</v>
      </c>
      <c r="F11" s="12"/>
      <c r="G11" s="32">
        <v>1706.21</v>
      </c>
      <c r="H11" s="12">
        <v>11305.39</v>
      </c>
      <c r="I11" s="30">
        <f>D11/C11*100</f>
        <v>101.03645118366373</v>
      </c>
      <c r="J11" s="25"/>
      <c r="K11" s="25">
        <f aca="true" t="shared" si="0" ref="K11:K22">D11/G11*100</f>
        <v>50.64382461713388</v>
      </c>
      <c r="L11" s="25">
        <f>E11/G11*100</f>
        <v>100.7681352236829</v>
      </c>
    </row>
    <row r="12" spans="1:12" s="13" customFormat="1" ht="22.5" customHeight="1">
      <c r="A12" s="18" t="s">
        <v>4</v>
      </c>
      <c r="B12" s="45"/>
      <c r="C12" s="32">
        <f>C9-C11-C13</f>
        <v>11419.989</v>
      </c>
      <c r="D12" s="32">
        <f>D9-D11-D13</f>
        <v>11467.884999999998</v>
      </c>
      <c r="E12" s="12">
        <f aca="true" t="shared" si="1" ref="E12:E21">C12+D12</f>
        <v>22887.873999999996</v>
      </c>
      <c r="F12" s="12"/>
      <c r="G12" s="32">
        <f>G9-G11-G13</f>
        <v>15620.84</v>
      </c>
      <c r="H12" s="12">
        <v>106070.26</v>
      </c>
      <c r="I12" s="30">
        <f aca="true" t="shared" si="2" ref="I12:I22">D12/C12*100</f>
        <v>100.4194049573953</v>
      </c>
      <c r="J12" s="25"/>
      <c r="K12" s="25">
        <f t="shared" si="0"/>
        <v>73.41400974595476</v>
      </c>
      <c r="L12" s="25">
        <f aca="true" t="shared" si="3" ref="L12:L22">E12/G12*100</f>
        <v>146.52140345845675</v>
      </c>
    </row>
    <row r="13" spans="1:12" ht="22.5" customHeight="1">
      <c r="A13" s="4" t="s">
        <v>5</v>
      </c>
      <c r="B13" s="31"/>
      <c r="C13" s="32">
        <v>929.248</v>
      </c>
      <c r="D13" s="32">
        <v>939.79</v>
      </c>
      <c r="E13" s="12">
        <f t="shared" si="1"/>
        <v>1869.038</v>
      </c>
      <c r="F13" s="12"/>
      <c r="G13" s="32">
        <v>1698.38</v>
      </c>
      <c r="H13" s="12">
        <v>11113.71</v>
      </c>
      <c r="I13" s="30">
        <f t="shared" si="2"/>
        <v>101.13446571851648</v>
      </c>
      <c r="J13" s="25"/>
      <c r="K13" s="25">
        <f t="shared" si="0"/>
        <v>55.334495224861335</v>
      </c>
      <c r="L13" s="25">
        <f t="shared" si="3"/>
        <v>110.04828130335966</v>
      </c>
    </row>
    <row r="14" spans="1:12" s="13" customFormat="1" ht="22.5" customHeight="1">
      <c r="A14" s="19" t="s">
        <v>6</v>
      </c>
      <c r="B14" s="33">
        <v>87870</v>
      </c>
      <c r="C14" s="29">
        <v>7247.091</v>
      </c>
      <c r="D14" s="29">
        <v>7289.3028</v>
      </c>
      <c r="E14" s="29">
        <f>SUM(E15:E17)</f>
        <v>14536.3938</v>
      </c>
      <c r="F14" s="29">
        <f>SUM(F15:F17)</f>
        <v>0</v>
      </c>
      <c r="G14" s="29">
        <v>10791.87</v>
      </c>
      <c r="H14" s="14">
        <v>71705.84</v>
      </c>
      <c r="I14" s="34">
        <f t="shared" si="2"/>
        <v>100.58246543337181</v>
      </c>
      <c r="J14" s="35">
        <f>E14/B14*100</f>
        <v>16.543067941276888</v>
      </c>
      <c r="K14" s="35">
        <f t="shared" si="0"/>
        <v>67.54439036052139</v>
      </c>
      <c r="L14" s="35">
        <f t="shared" si="3"/>
        <v>134.6976362761968</v>
      </c>
    </row>
    <row r="15" spans="1:12" s="17" customFormat="1" ht="22.5" customHeight="1">
      <c r="A15" s="18" t="s">
        <v>3</v>
      </c>
      <c r="B15" s="36"/>
      <c r="C15" s="32">
        <v>426.451</v>
      </c>
      <c r="D15" s="32">
        <v>429.242</v>
      </c>
      <c r="E15" s="12">
        <f t="shared" si="1"/>
        <v>855.693</v>
      </c>
      <c r="F15" s="12"/>
      <c r="G15" s="49">
        <v>716.99</v>
      </c>
      <c r="H15" s="12">
        <v>4602.26</v>
      </c>
      <c r="I15" s="30">
        <f t="shared" si="2"/>
        <v>100.65447143986061</v>
      </c>
      <c r="J15" s="25"/>
      <c r="K15" s="25">
        <f t="shared" si="0"/>
        <v>59.8672226948772</v>
      </c>
      <c r="L15" s="25">
        <f t="shared" si="3"/>
        <v>119.34517915173156</v>
      </c>
    </row>
    <row r="16" spans="1:12" s="17" customFormat="1" ht="22.5" customHeight="1">
      <c r="A16" s="18" t="s">
        <v>4</v>
      </c>
      <c r="B16" s="36"/>
      <c r="C16" s="32">
        <f>C14-C15-C17</f>
        <v>6501.1900000000005</v>
      </c>
      <c r="D16" s="32">
        <f>D14-D15-D17</f>
        <v>6539.9488</v>
      </c>
      <c r="E16" s="12">
        <f t="shared" si="1"/>
        <v>13041.1388</v>
      </c>
      <c r="F16" s="12"/>
      <c r="G16" s="50">
        <f>G14-G15-G17</f>
        <v>9535.78</v>
      </c>
      <c r="H16" s="12">
        <v>63727.53</v>
      </c>
      <c r="I16" s="30">
        <f t="shared" si="2"/>
        <v>100.59618008395385</v>
      </c>
      <c r="J16" s="25"/>
      <c r="K16" s="25">
        <f t="shared" si="0"/>
        <v>68.58326010037983</v>
      </c>
      <c r="L16" s="25">
        <f t="shared" si="3"/>
        <v>136.76006367596568</v>
      </c>
    </row>
    <row r="17" spans="1:12" s="17" customFormat="1" ht="22.5" customHeight="1">
      <c r="A17" s="18" t="s">
        <v>5</v>
      </c>
      <c r="B17" s="36"/>
      <c r="C17" s="32">
        <v>319.45</v>
      </c>
      <c r="D17" s="32">
        <v>320.112</v>
      </c>
      <c r="E17" s="12">
        <f t="shared" si="1"/>
        <v>639.562</v>
      </c>
      <c r="F17" s="12"/>
      <c r="G17" s="49">
        <v>539.1</v>
      </c>
      <c r="H17" s="12">
        <v>3376.05</v>
      </c>
      <c r="I17" s="30">
        <f t="shared" si="2"/>
        <v>100.2072311785882</v>
      </c>
      <c r="J17" s="25"/>
      <c r="K17" s="25">
        <f t="shared" si="0"/>
        <v>59.37896494156928</v>
      </c>
      <c r="L17" s="25">
        <f t="shared" si="3"/>
        <v>118.63513262845483</v>
      </c>
    </row>
    <row r="18" spans="1:12" ht="22.5" customHeight="1">
      <c r="A18" s="7" t="s">
        <v>7</v>
      </c>
      <c r="B18" s="38"/>
      <c r="C18" s="29">
        <f>C14</f>
        <v>7247.091</v>
      </c>
      <c r="D18" s="29">
        <f>D14</f>
        <v>7289.3028</v>
      </c>
      <c r="E18" s="29">
        <f>E14</f>
        <v>14536.3938</v>
      </c>
      <c r="F18" s="29">
        <f>F14</f>
        <v>0</v>
      </c>
      <c r="G18" s="29">
        <f>G14</f>
        <v>10791.87</v>
      </c>
      <c r="H18" s="14">
        <v>71705.84</v>
      </c>
      <c r="I18" s="34">
        <f t="shared" si="2"/>
        <v>100.58246543337181</v>
      </c>
      <c r="J18" s="25"/>
      <c r="K18" s="35">
        <f t="shared" si="0"/>
        <v>67.54439036052139</v>
      </c>
      <c r="L18" s="35">
        <f t="shared" si="3"/>
        <v>134.6976362761968</v>
      </c>
    </row>
    <row r="19" spans="1:12" ht="21" customHeight="1">
      <c r="A19" s="4" t="s">
        <v>8</v>
      </c>
      <c r="B19" s="46"/>
      <c r="C19" s="32">
        <f>C18-C20-C21-C22</f>
        <v>5909.1216</v>
      </c>
      <c r="D19" s="32">
        <f>D18-D20-D21-D22</f>
        <v>5936.9548</v>
      </c>
      <c r="E19" s="12">
        <f t="shared" si="1"/>
        <v>11846.076400000002</v>
      </c>
      <c r="F19" s="12"/>
      <c r="G19" s="51">
        <v>8804.01</v>
      </c>
      <c r="H19" s="12">
        <v>58738.52</v>
      </c>
      <c r="I19" s="30">
        <f t="shared" si="2"/>
        <v>100.4710209382051</v>
      </c>
      <c r="J19" s="25"/>
      <c r="K19" s="25">
        <f t="shared" si="0"/>
        <v>67.43466670301375</v>
      </c>
      <c r="L19" s="25">
        <f t="shared" si="3"/>
        <v>134.55319110269073</v>
      </c>
    </row>
    <row r="20" spans="1:12" ht="21" customHeight="1">
      <c r="A20" s="4" t="s">
        <v>9</v>
      </c>
      <c r="B20" s="46"/>
      <c r="C20" s="32">
        <v>555.814</v>
      </c>
      <c r="D20" s="32">
        <v>561.785</v>
      </c>
      <c r="E20" s="12">
        <f t="shared" si="1"/>
        <v>1117.599</v>
      </c>
      <c r="F20" s="12"/>
      <c r="G20" s="51">
        <v>821.9</v>
      </c>
      <c r="H20" s="12">
        <v>5325.92</v>
      </c>
      <c r="I20" s="30">
        <f t="shared" si="2"/>
        <v>101.07428024483009</v>
      </c>
      <c r="J20" s="25"/>
      <c r="K20" s="25">
        <f t="shared" si="0"/>
        <v>68.35198929310134</v>
      </c>
      <c r="L20" s="25">
        <f t="shared" si="3"/>
        <v>135.97749117897553</v>
      </c>
    </row>
    <row r="21" spans="1:12" ht="22.5" customHeight="1">
      <c r="A21" s="10" t="s">
        <v>12</v>
      </c>
      <c r="B21" s="46"/>
      <c r="C21" s="32">
        <v>3.2004</v>
      </c>
      <c r="D21" s="32">
        <v>3.245</v>
      </c>
      <c r="E21" s="12">
        <f t="shared" si="1"/>
        <v>6.4454</v>
      </c>
      <c r="F21" s="12"/>
      <c r="G21" s="51">
        <v>4.83</v>
      </c>
      <c r="H21" s="12">
        <v>32.87</v>
      </c>
      <c r="I21" s="30">
        <f t="shared" si="2"/>
        <v>101.39357580302462</v>
      </c>
      <c r="J21" s="25"/>
      <c r="K21" s="25">
        <f t="shared" si="0"/>
        <v>67.18426501035198</v>
      </c>
      <c r="L21" s="25">
        <f t="shared" si="3"/>
        <v>133.44513457556937</v>
      </c>
    </row>
    <row r="22" spans="1:12" ht="21.75" customHeight="1">
      <c r="A22" s="8" t="s">
        <v>10</v>
      </c>
      <c r="B22" s="47"/>
      <c r="C22" s="39">
        <v>778.955</v>
      </c>
      <c r="D22" s="39">
        <v>787.318</v>
      </c>
      <c r="E22" s="39">
        <f>E18-E19-E20-E21</f>
        <v>1566.272999999998</v>
      </c>
      <c r="F22" s="39">
        <f>F18-F19-F20-F21</f>
        <v>0</v>
      </c>
      <c r="G22" s="39">
        <f>G18-G19-G20-G21</f>
        <v>1161.1300000000006</v>
      </c>
      <c r="H22" s="20">
        <v>7608.53</v>
      </c>
      <c r="I22" s="37">
        <f t="shared" si="2"/>
        <v>101.073617859825</v>
      </c>
      <c r="J22" s="37"/>
      <c r="K22" s="37">
        <f t="shared" si="0"/>
        <v>67.80618879884247</v>
      </c>
      <c r="L22" s="37">
        <f t="shared" si="3"/>
        <v>134.89213094141027</v>
      </c>
    </row>
    <row r="23" spans="3:9" ht="16.5">
      <c r="C23" s="1"/>
      <c r="D23" s="1"/>
      <c r="E23" s="1"/>
      <c r="F23" s="1"/>
      <c r="G23" s="11"/>
      <c r="H23" s="1"/>
      <c r="I23" s="16"/>
    </row>
    <row r="24" spans="3:9" ht="16.5">
      <c r="C24" s="11"/>
      <c r="D24" s="11"/>
      <c r="E24" s="11"/>
      <c r="F24" s="41"/>
      <c r="G24" s="52"/>
      <c r="H24" s="1"/>
      <c r="I24" s="15"/>
    </row>
    <row r="25" spans="3:9" ht="16.5">
      <c r="C25" s="11"/>
      <c r="D25" s="11"/>
      <c r="E25" s="11"/>
      <c r="F25" s="41"/>
      <c r="G25" s="52"/>
      <c r="H25" s="42"/>
      <c r="I25" s="1"/>
    </row>
    <row r="26" spans="3:9" ht="16.5">
      <c r="C26" s="1"/>
      <c r="D26" s="1"/>
      <c r="E26" s="40"/>
      <c r="F26" s="40"/>
      <c r="G26" s="52"/>
      <c r="H26" s="42"/>
      <c r="I26" s="1"/>
    </row>
    <row r="27" spans="6:8" ht="16.5">
      <c r="F27" s="41"/>
      <c r="G27" s="52"/>
      <c r="H27" s="43"/>
    </row>
    <row r="28" spans="6:8" ht="16.5">
      <c r="F28" s="41"/>
      <c r="G28" s="52"/>
      <c r="H28" s="43"/>
    </row>
    <row r="29" spans="6:7" ht="16.5">
      <c r="F29" s="41"/>
      <c r="G29" s="53"/>
    </row>
    <row r="30" ht="16.5">
      <c r="G30" s="52"/>
    </row>
    <row r="31" ht="16.5">
      <c r="G31" s="52"/>
    </row>
    <row r="32" ht="16.5">
      <c r="G32" s="52"/>
    </row>
    <row r="33" ht="16.5">
      <c r="G33" s="52"/>
    </row>
  </sheetData>
  <mergeCells count="17">
    <mergeCell ref="A3:L3"/>
    <mergeCell ref="I6:L6"/>
    <mergeCell ref="A6:A8"/>
    <mergeCell ref="I5:L5"/>
    <mergeCell ref="C7:C8"/>
    <mergeCell ref="E7:E8"/>
    <mergeCell ref="I7:I8"/>
    <mergeCell ref="J7:J8"/>
    <mergeCell ref="H6:H8"/>
    <mergeCell ref="A4:L4"/>
    <mergeCell ref="K7:K8"/>
    <mergeCell ref="L7:L8"/>
    <mergeCell ref="B6:B8"/>
    <mergeCell ref="G6:G8"/>
    <mergeCell ref="F7:F8"/>
    <mergeCell ref="C6:F6"/>
    <mergeCell ref="D7:D8"/>
  </mergeCells>
  <printOptions/>
  <pageMargins left="0.71" right="0.17" top="0.3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8.72265625" defaultRowHeight="16.5"/>
  <cols>
    <col min="1" max="1" width="29.99609375" style="0" customWidth="1"/>
    <col min="2" max="3" width="11.0859375" style="0" customWidth="1"/>
    <col min="4" max="4" width="11.453125" style="0" customWidth="1"/>
    <col min="5" max="5" width="12.54296875" style="0" customWidth="1"/>
    <col min="6" max="6" width="11.36328125" style="0" customWidth="1"/>
    <col min="7" max="7" width="10.6328125" style="0" customWidth="1"/>
    <col min="8" max="8" width="10.453125" style="0" customWidth="1"/>
    <col min="9" max="9" width="0.09765625" style="0" hidden="1" customWidth="1"/>
    <col min="10" max="10" width="9.6328125" style="0" customWidth="1"/>
  </cols>
  <sheetData>
    <row r="1" ht="16.5">
      <c r="A1" s="5" t="s">
        <v>11</v>
      </c>
    </row>
    <row r="2" ht="16.5">
      <c r="A2" s="5" t="s">
        <v>14</v>
      </c>
    </row>
    <row r="3" spans="1:10" ht="21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9.5" customHeight="1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</row>
    <row r="5" spans="7:10" ht="19.5" customHeight="1">
      <c r="G5" s="78" t="s">
        <v>13</v>
      </c>
      <c r="H5" s="78"/>
      <c r="I5" s="78"/>
      <c r="J5" s="78"/>
    </row>
    <row r="6" spans="1:10" ht="37.5" customHeight="1">
      <c r="A6" s="75"/>
      <c r="B6" s="63" t="s">
        <v>19</v>
      </c>
      <c r="C6" s="68" t="s">
        <v>18</v>
      </c>
      <c r="D6" s="69"/>
      <c r="E6" s="69"/>
      <c r="F6" s="63" t="s">
        <v>31</v>
      </c>
      <c r="G6" s="72" t="s">
        <v>0</v>
      </c>
      <c r="H6" s="73"/>
      <c r="I6" s="73"/>
      <c r="J6" s="74"/>
    </row>
    <row r="7" spans="1:10" ht="16.5" customHeight="1">
      <c r="A7" s="76"/>
      <c r="B7" s="64"/>
      <c r="C7" s="66" t="s">
        <v>28</v>
      </c>
      <c r="D7" s="63" t="s">
        <v>29</v>
      </c>
      <c r="E7" s="63" t="s">
        <v>30</v>
      </c>
      <c r="F7" s="66"/>
      <c r="G7" s="61" t="s">
        <v>32</v>
      </c>
      <c r="H7" s="79" t="s">
        <v>24</v>
      </c>
      <c r="I7" s="61" t="s">
        <v>17</v>
      </c>
      <c r="J7" s="61" t="s">
        <v>25</v>
      </c>
    </row>
    <row r="8" spans="1:10" ht="99" customHeight="1">
      <c r="A8" s="77"/>
      <c r="B8" s="65"/>
      <c r="C8" s="65"/>
      <c r="D8" s="67"/>
      <c r="E8" s="67"/>
      <c r="F8" s="67"/>
      <c r="G8" s="62"/>
      <c r="H8" s="80"/>
      <c r="I8" s="62"/>
      <c r="J8" s="62"/>
    </row>
    <row r="9" spans="1:10" s="13" customFormat="1" ht="22.5" customHeight="1">
      <c r="A9" s="19" t="s">
        <v>35</v>
      </c>
      <c r="B9" s="54">
        <v>105740</v>
      </c>
      <c r="C9" s="29">
        <v>8530.44</v>
      </c>
      <c r="D9" s="29">
        <v>8661.15</v>
      </c>
      <c r="E9" s="29">
        <v>17191.59</v>
      </c>
      <c r="F9" s="29">
        <v>14476.46</v>
      </c>
      <c r="G9" s="34">
        <v>101.53227735028906</v>
      </c>
      <c r="H9" s="35">
        <v>16.258360128617362</v>
      </c>
      <c r="I9" s="35">
        <v>59.8291985747897</v>
      </c>
      <c r="J9" s="35">
        <v>118.75548303936183</v>
      </c>
    </row>
    <row r="10" spans="1:10" s="17" customFormat="1" ht="22.5" customHeight="1">
      <c r="A10" s="18" t="s">
        <v>3</v>
      </c>
      <c r="B10" s="36"/>
      <c r="C10" s="32">
        <v>775.09</v>
      </c>
      <c r="D10" s="32">
        <v>786.68</v>
      </c>
      <c r="E10" s="12">
        <v>1561.77</v>
      </c>
      <c r="F10" s="49">
        <v>1369.28</v>
      </c>
      <c r="G10" s="30">
        <v>101.49531022203873</v>
      </c>
      <c r="H10" s="25"/>
      <c r="I10" s="25">
        <v>57.45209161018929</v>
      </c>
      <c r="J10" s="25">
        <v>114.05775297966814</v>
      </c>
    </row>
    <row r="11" spans="1:10" s="17" customFormat="1" ht="22.5" customHeight="1">
      <c r="A11" s="18" t="s">
        <v>4</v>
      </c>
      <c r="B11" s="36"/>
      <c r="C11" s="32">
        <v>7491.5</v>
      </c>
      <c r="D11" s="32">
        <v>7606.6</v>
      </c>
      <c r="E11" s="12">
        <v>15098.1</v>
      </c>
      <c r="F11" s="50">
        <v>12619.9</v>
      </c>
      <c r="G11" s="30">
        <v>101.53640792898616</v>
      </c>
      <c r="H11" s="25"/>
      <c r="I11" s="25">
        <v>60.27464559941046</v>
      </c>
      <c r="J11" s="25">
        <v>119.63723959777812</v>
      </c>
    </row>
    <row r="12" spans="1:10" s="17" customFormat="1" ht="22.5" customHeight="1">
      <c r="A12" s="18" t="s">
        <v>5</v>
      </c>
      <c r="B12" s="36"/>
      <c r="C12" s="32">
        <v>263.85</v>
      </c>
      <c r="D12" s="32">
        <v>267.87</v>
      </c>
      <c r="E12" s="12">
        <v>531.72</v>
      </c>
      <c r="F12" s="49">
        <v>487.28</v>
      </c>
      <c r="G12" s="30">
        <v>101.52359295054008</v>
      </c>
      <c r="H12" s="25"/>
      <c r="I12" s="25">
        <v>54.97250041044164</v>
      </c>
      <c r="J12" s="25">
        <v>109.12001313413234</v>
      </c>
    </row>
    <row r="13" spans="1:10" ht="22.5" customHeight="1">
      <c r="A13" s="7" t="s">
        <v>7</v>
      </c>
      <c r="B13" s="38"/>
      <c r="C13" s="29">
        <v>8530.44</v>
      </c>
      <c r="D13" s="29">
        <v>8661.15</v>
      </c>
      <c r="E13" s="29">
        <v>17191.59</v>
      </c>
      <c r="F13" s="29">
        <v>14476.46</v>
      </c>
      <c r="G13" s="34">
        <v>101.53227735028906</v>
      </c>
      <c r="H13" s="25"/>
      <c r="I13" s="35">
        <v>59.8291985747897</v>
      </c>
      <c r="J13" s="35">
        <v>118.75548303936183</v>
      </c>
    </row>
    <row r="14" spans="1:10" ht="21" customHeight="1">
      <c r="A14" s="4" t="s">
        <v>8</v>
      </c>
      <c r="B14" s="46"/>
      <c r="C14" s="32">
        <v>6783.3110000000015</v>
      </c>
      <c r="D14" s="32">
        <v>6877.455</v>
      </c>
      <c r="E14" s="12">
        <v>13660.766000000001</v>
      </c>
      <c r="F14" s="51">
        <v>11622.6</v>
      </c>
      <c r="G14" s="30">
        <v>101.38787680529462</v>
      </c>
      <c r="H14" s="25"/>
      <c r="I14" s="25">
        <v>59.173119611790824</v>
      </c>
      <c r="J14" s="25">
        <v>117.53623113589045</v>
      </c>
    </row>
    <row r="15" spans="1:10" ht="21" customHeight="1">
      <c r="A15" s="4" t="s">
        <v>9</v>
      </c>
      <c r="B15" s="46"/>
      <c r="C15" s="32">
        <v>669.23</v>
      </c>
      <c r="D15" s="32">
        <v>682.59</v>
      </c>
      <c r="E15" s="12">
        <v>1351.82</v>
      </c>
      <c r="F15" s="51">
        <v>1097.93</v>
      </c>
      <c r="G15" s="30">
        <v>101.9963241337059</v>
      </c>
      <c r="H15" s="25"/>
      <c r="I15" s="25">
        <v>62.17063018589527</v>
      </c>
      <c r="J15" s="25">
        <v>123.12442505442061</v>
      </c>
    </row>
    <row r="16" spans="1:10" ht="22.5" customHeight="1">
      <c r="A16" s="10" t="s">
        <v>12</v>
      </c>
      <c r="B16" s="46"/>
      <c r="C16" s="32">
        <v>6.589</v>
      </c>
      <c r="D16" s="32">
        <v>6.735</v>
      </c>
      <c r="E16" s="12">
        <v>13.324000000000002</v>
      </c>
      <c r="F16" s="51">
        <v>10.64</v>
      </c>
      <c r="G16" s="30">
        <v>102.21581423584763</v>
      </c>
      <c r="H16" s="25"/>
      <c r="I16" s="25">
        <v>63.29887218045113</v>
      </c>
      <c r="J16" s="25">
        <v>125.22556390977444</v>
      </c>
    </row>
    <row r="17" spans="1:10" ht="21.75" customHeight="1">
      <c r="A17" s="8" t="s">
        <v>10</v>
      </c>
      <c r="B17" s="47"/>
      <c r="C17" s="39">
        <v>1071.31</v>
      </c>
      <c r="D17" s="39">
        <v>1094.37</v>
      </c>
      <c r="E17" s="39">
        <v>2165.68</v>
      </c>
      <c r="F17" s="39">
        <v>1745.29</v>
      </c>
      <c r="G17" s="37">
        <v>102.1525048772064</v>
      </c>
      <c r="H17" s="37"/>
      <c r="I17" s="37">
        <v>62.70419242647354</v>
      </c>
      <c r="J17" s="37">
        <v>124.08711446235287</v>
      </c>
    </row>
    <row r="18" spans="3:7" ht="16.5">
      <c r="C18" s="1"/>
      <c r="D18" s="1"/>
      <c r="E18" s="1"/>
      <c r="F18" s="11"/>
      <c r="G18" s="16"/>
    </row>
    <row r="19" spans="3:7" ht="16.5">
      <c r="C19" s="11"/>
      <c r="D19" s="11"/>
      <c r="E19" s="11"/>
      <c r="F19" s="52"/>
      <c r="G19" s="15"/>
    </row>
    <row r="20" spans="3:7" ht="16.5">
      <c r="C20" s="11"/>
      <c r="D20" s="11"/>
      <c r="E20" s="11"/>
      <c r="F20" s="52"/>
      <c r="G20" s="1"/>
    </row>
    <row r="21" spans="3:7" ht="16.5">
      <c r="C21" s="1"/>
      <c r="D21" s="1"/>
      <c r="E21" s="40"/>
      <c r="F21" s="52"/>
      <c r="G21" s="1"/>
    </row>
    <row r="22" ht="16.5">
      <c r="F22" s="52"/>
    </row>
    <row r="23" ht="16.5">
      <c r="F23" s="52"/>
    </row>
    <row r="24" ht="16.5">
      <c r="F24" s="53"/>
    </row>
    <row r="25" ht="16.5">
      <c r="F25" s="52"/>
    </row>
    <row r="26" ht="16.5">
      <c r="F26" s="52"/>
    </row>
    <row r="27" ht="16.5">
      <c r="F27" s="52"/>
    </row>
    <row r="28" ht="16.5">
      <c r="F28" s="52"/>
    </row>
  </sheetData>
  <mergeCells count="15">
    <mergeCell ref="J7:J8"/>
    <mergeCell ref="E7:E8"/>
    <mergeCell ref="G7:G8"/>
    <mergeCell ref="H7:H8"/>
    <mergeCell ref="I7:I8"/>
    <mergeCell ref="A3:J3"/>
    <mergeCell ref="A4:J4"/>
    <mergeCell ref="G5:J5"/>
    <mergeCell ref="A6:A8"/>
    <mergeCell ref="B6:B8"/>
    <mergeCell ref="C6:E6"/>
    <mergeCell ref="F6:F8"/>
    <mergeCell ref="G6:J6"/>
    <mergeCell ref="C7:C8"/>
    <mergeCell ref="D7:D8"/>
  </mergeCells>
  <printOptions/>
  <pageMargins left="0.52" right="0.17" top="0.47" bottom="0.47" header="0.17" footer="0.16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workbookViewId="0" topLeftCell="B7">
      <selection activeCell="A1" sqref="A1:IV16384"/>
    </sheetView>
  </sheetViews>
  <sheetFormatPr defaultColWidth="8.72265625" defaultRowHeight="16.5"/>
  <cols>
    <col min="1" max="1" width="29.99609375" style="0" customWidth="1"/>
    <col min="2" max="3" width="11.0859375" style="0" customWidth="1"/>
    <col min="4" max="4" width="11.453125" style="0" customWidth="1"/>
    <col min="5" max="5" width="12.54296875" style="0" customWidth="1"/>
    <col min="6" max="6" width="11.36328125" style="0" customWidth="1"/>
    <col min="7" max="7" width="10.6328125" style="0" customWidth="1"/>
    <col min="8" max="8" width="10.453125" style="0" customWidth="1"/>
    <col min="9" max="9" width="0.09765625" style="0" hidden="1" customWidth="1"/>
    <col min="10" max="10" width="9.6328125" style="0" customWidth="1"/>
    <col min="11" max="11" width="11.18359375" style="0" customWidth="1"/>
  </cols>
  <sheetData>
    <row r="1" ht="16.5">
      <c r="A1" s="5" t="s">
        <v>11</v>
      </c>
    </row>
    <row r="2" ht="16.5">
      <c r="A2" s="5" t="s">
        <v>14</v>
      </c>
    </row>
    <row r="3" spans="1:10" ht="21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9.5" customHeight="1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</row>
    <row r="5" spans="7:10" ht="19.5" customHeight="1">
      <c r="G5" s="78" t="s">
        <v>13</v>
      </c>
      <c r="H5" s="78"/>
      <c r="I5" s="78"/>
      <c r="J5" s="78"/>
    </row>
    <row r="6" spans="1:10" ht="37.5" customHeight="1">
      <c r="A6" s="75"/>
      <c r="B6" s="63" t="s">
        <v>19</v>
      </c>
      <c r="C6" s="68" t="s">
        <v>18</v>
      </c>
      <c r="D6" s="69"/>
      <c r="E6" s="69"/>
      <c r="F6" s="63" t="s">
        <v>31</v>
      </c>
      <c r="G6" s="72" t="s">
        <v>0</v>
      </c>
      <c r="H6" s="73"/>
      <c r="I6" s="73"/>
      <c r="J6" s="74"/>
    </row>
    <row r="7" spans="1:10" ht="16.5" customHeight="1">
      <c r="A7" s="76"/>
      <c r="B7" s="64"/>
      <c r="C7" s="66" t="s">
        <v>28</v>
      </c>
      <c r="D7" s="63" t="s">
        <v>29</v>
      </c>
      <c r="E7" s="63" t="s">
        <v>30</v>
      </c>
      <c r="F7" s="66"/>
      <c r="G7" s="61" t="s">
        <v>32</v>
      </c>
      <c r="H7" s="79" t="s">
        <v>24</v>
      </c>
      <c r="I7" s="61" t="s">
        <v>17</v>
      </c>
      <c r="J7" s="61" t="s">
        <v>25</v>
      </c>
    </row>
    <row r="8" spans="1:11" ht="99" customHeight="1">
      <c r="A8" s="77"/>
      <c r="B8" s="65"/>
      <c r="C8" s="65"/>
      <c r="D8" s="67"/>
      <c r="E8" s="67"/>
      <c r="F8" s="67"/>
      <c r="G8" s="62"/>
      <c r="H8" s="80"/>
      <c r="I8" s="62"/>
      <c r="J8" s="62"/>
      <c r="K8" t="s">
        <v>33</v>
      </c>
    </row>
    <row r="9" spans="1:12" ht="22.5" customHeight="1">
      <c r="A9" s="6" t="s">
        <v>1</v>
      </c>
      <c r="B9" s="44"/>
      <c r="C9" s="22">
        <v>15018.04</v>
      </c>
      <c r="D9" s="23">
        <v>15240.17</v>
      </c>
      <c r="E9" s="23">
        <f>SUM(E11:E13)</f>
        <v>30258.21</v>
      </c>
      <c r="F9" s="23">
        <v>25483.274</v>
      </c>
      <c r="G9" s="24">
        <f>D9/C9*100</f>
        <v>101.47908781705202</v>
      </c>
      <c r="H9" s="35"/>
      <c r="I9" s="35">
        <f>D9/F9*100</f>
        <v>59.80459967585012</v>
      </c>
      <c r="J9" s="35">
        <f>E9/F9*100</f>
        <v>118.73752956547105</v>
      </c>
      <c r="K9" s="60">
        <v>25163.874000000003</v>
      </c>
      <c r="L9" s="59">
        <f>E9/K9*100</f>
        <v>120.2446411868061</v>
      </c>
    </row>
    <row r="10" spans="1:12" ht="22.5" customHeight="1">
      <c r="A10" s="9" t="s">
        <v>2</v>
      </c>
      <c r="B10" s="26"/>
      <c r="C10" s="27"/>
      <c r="D10" s="28"/>
      <c r="E10" s="12"/>
      <c r="F10" s="48"/>
      <c r="G10" s="30"/>
      <c r="H10" s="25"/>
      <c r="I10" s="25"/>
      <c r="J10" s="25"/>
      <c r="K10" s="11"/>
      <c r="L10" s="57"/>
    </row>
    <row r="11" spans="1:12" ht="22.5" customHeight="1">
      <c r="A11" s="4" t="s">
        <v>3</v>
      </c>
      <c r="B11" s="31"/>
      <c r="C11" s="32">
        <v>1237.2958344431856</v>
      </c>
      <c r="D11" s="32">
        <f>C11*101.45%</f>
        <v>1255.2366240426118</v>
      </c>
      <c r="E11" s="12">
        <f>C11+D11</f>
        <v>2492.532458485797</v>
      </c>
      <c r="F11" s="32">
        <v>2177.536</v>
      </c>
      <c r="G11" s="30">
        <f aca="true" t="shared" si="0" ref="G11:G22">D11/C11*100</f>
        <v>101.44999999999999</v>
      </c>
      <c r="H11" s="25"/>
      <c r="I11" s="25">
        <f aca="true" t="shared" si="1" ref="I11:I22">D11/F11*100</f>
        <v>57.644816161138635</v>
      </c>
      <c r="J11" s="25">
        <f aca="true" t="shared" si="2" ref="J11:J22">E11/F11*100</f>
        <v>114.46572908488297</v>
      </c>
      <c r="K11" s="11">
        <v>1727.536</v>
      </c>
      <c r="L11" s="57">
        <f aca="true" t="shared" si="3" ref="L11:L22">E11/K11*100</f>
        <v>144.28251906100925</v>
      </c>
    </row>
    <row r="12" spans="1:12" s="13" customFormat="1" ht="22.5" customHeight="1">
      <c r="A12" s="18" t="s">
        <v>4</v>
      </c>
      <c r="B12" s="45"/>
      <c r="C12" s="32">
        <f>C9-C11-C13</f>
        <v>12753.337472756815</v>
      </c>
      <c r="D12" s="32">
        <f>D9-D11-D13</f>
        <v>12943.04024878891</v>
      </c>
      <c r="E12" s="12">
        <f>C12+D12</f>
        <v>25696.377721545723</v>
      </c>
      <c r="F12" s="32">
        <f>F9-F11-F13</f>
        <v>21501.98</v>
      </c>
      <c r="G12" s="30">
        <f t="shared" si="0"/>
        <v>101.48747554463552</v>
      </c>
      <c r="H12" s="25"/>
      <c r="I12" s="25">
        <f t="shared" si="1"/>
        <v>60.194643696947495</v>
      </c>
      <c r="J12" s="25">
        <f t="shared" si="2"/>
        <v>119.50703015045927</v>
      </c>
      <c r="K12" s="55">
        <v>21592.58</v>
      </c>
      <c r="L12" s="57">
        <f t="shared" si="3"/>
        <v>119.0055922985846</v>
      </c>
    </row>
    <row r="13" spans="1:12" ht="22.5" customHeight="1">
      <c r="A13" s="4" t="s">
        <v>5</v>
      </c>
      <c r="B13" s="31"/>
      <c r="C13" s="32">
        <v>1027.4066928000002</v>
      </c>
      <c r="D13" s="32">
        <f>C13*101.41%</f>
        <v>1041.8931271684803</v>
      </c>
      <c r="E13" s="12">
        <f>C13+D13</f>
        <v>2069.2998199684807</v>
      </c>
      <c r="F13" s="32">
        <v>1803.758</v>
      </c>
      <c r="G13" s="30">
        <f t="shared" si="0"/>
        <v>101.41</v>
      </c>
      <c r="H13" s="25"/>
      <c r="I13" s="25">
        <f t="shared" si="1"/>
        <v>57.76235654497335</v>
      </c>
      <c r="J13" s="25">
        <f t="shared" si="2"/>
        <v>114.72158792745373</v>
      </c>
      <c r="K13" s="11">
        <v>1843.758</v>
      </c>
      <c r="L13" s="57">
        <f t="shared" si="3"/>
        <v>112.23272359867622</v>
      </c>
    </row>
    <row r="14" spans="1:12" s="13" customFormat="1" ht="22.5" customHeight="1">
      <c r="A14" s="19" t="s">
        <v>6</v>
      </c>
      <c r="B14" s="54">
        <v>105740</v>
      </c>
      <c r="C14" s="29">
        <v>8530.44</v>
      </c>
      <c r="D14" s="29">
        <v>8661.15</v>
      </c>
      <c r="E14" s="29">
        <f>SUM(E15:E17)</f>
        <v>17191.59</v>
      </c>
      <c r="F14" s="29">
        <v>14476.46</v>
      </c>
      <c r="G14" s="34">
        <f t="shared" si="0"/>
        <v>101.53227735028906</v>
      </c>
      <c r="H14" s="35">
        <f>E14/B14*100</f>
        <v>16.258360128617362</v>
      </c>
      <c r="I14" s="35">
        <f t="shared" si="1"/>
        <v>59.8291985747897</v>
      </c>
      <c r="J14" s="35">
        <f t="shared" si="2"/>
        <v>118.75548303936183</v>
      </c>
      <c r="K14" s="58">
        <v>13632.881000000001</v>
      </c>
      <c r="L14" s="59">
        <f t="shared" si="3"/>
        <v>126.10386608670609</v>
      </c>
    </row>
    <row r="15" spans="1:12" s="17" customFormat="1" ht="22.5" customHeight="1">
      <c r="A15" s="18" t="s">
        <v>3</v>
      </c>
      <c r="B15" s="36"/>
      <c r="C15" s="32">
        <v>775.09</v>
      </c>
      <c r="D15" s="32">
        <v>786.68</v>
      </c>
      <c r="E15" s="12">
        <f>C15+D15</f>
        <v>1561.77</v>
      </c>
      <c r="F15" s="49">
        <v>1369.28</v>
      </c>
      <c r="G15" s="30">
        <f t="shared" si="0"/>
        <v>101.49531022203873</v>
      </c>
      <c r="H15" s="25"/>
      <c r="I15" s="25">
        <f t="shared" si="1"/>
        <v>57.45209161018929</v>
      </c>
      <c r="J15" s="25">
        <f t="shared" si="2"/>
        <v>114.05775297966814</v>
      </c>
      <c r="K15" s="56">
        <v>828.1210000000001</v>
      </c>
      <c r="L15" s="57">
        <f t="shared" si="3"/>
        <v>188.59200527459151</v>
      </c>
    </row>
    <row r="16" spans="1:12" s="17" customFormat="1" ht="22.5" customHeight="1">
      <c r="A16" s="18" t="s">
        <v>4</v>
      </c>
      <c r="B16" s="36"/>
      <c r="C16" s="32">
        <f>C14-C15-C17</f>
        <v>7491.5</v>
      </c>
      <c r="D16" s="32">
        <f>D14-D15-D17</f>
        <v>7606.599999999999</v>
      </c>
      <c r="E16" s="12">
        <f>C16+D16</f>
        <v>15098.099999999999</v>
      </c>
      <c r="F16" s="50">
        <f>F14-F15-F17</f>
        <v>12619.899999999998</v>
      </c>
      <c r="G16" s="30">
        <f t="shared" si="0"/>
        <v>101.53640792898616</v>
      </c>
      <c r="H16" s="25"/>
      <c r="I16" s="25">
        <f t="shared" si="1"/>
        <v>60.27464559941046</v>
      </c>
      <c r="J16" s="25">
        <f t="shared" si="2"/>
        <v>119.63723959777812</v>
      </c>
      <c r="K16" s="56">
        <v>12192.054</v>
      </c>
      <c r="L16" s="57">
        <f t="shared" si="3"/>
        <v>123.83557356291234</v>
      </c>
    </row>
    <row r="17" spans="1:12" s="17" customFormat="1" ht="22.5" customHeight="1">
      <c r="A17" s="18" t="s">
        <v>5</v>
      </c>
      <c r="B17" s="36"/>
      <c r="C17" s="32">
        <v>263.85</v>
      </c>
      <c r="D17" s="32">
        <v>267.87</v>
      </c>
      <c r="E17" s="12">
        <f>C17+D17</f>
        <v>531.72</v>
      </c>
      <c r="F17" s="49">
        <v>487.28</v>
      </c>
      <c r="G17" s="30">
        <f t="shared" si="0"/>
        <v>101.52359295054008</v>
      </c>
      <c r="H17" s="25"/>
      <c r="I17" s="25">
        <f t="shared" si="1"/>
        <v>54.97250041044164</v>
      </c>
      <c r="J17" s="25">
        <f t="shared" si="2"/>
        <v>109.12001313413234</v>
      </c>
      <c r="K17" s="56">
        <v>612.7059999999999</v>
      </c>
      <c r="L17" s="57">
        <f t="shared" si="3"/>
        <v>86.78224140125936</v>
      </c>
    </row>
    <row r="18" spans="1:12" ht="22.5" customHeight="1">
      <c r="A18" s="7" t="s">
        <v>7</v>
      </c>
      <c r="B18" s="38"/>
      <c r="C18" s="29">
        <f>C14</f>
        <v>8530.44</v>
      </c>
      <c r="D18" s="29">
        <f>D14</f>
        <v>8661.15</v>
      </c>
      <c r="E18" s="29">
        <f>E14</f>
        <v>17191.59</v>
      </c>
      <c r="F18" s="29">
        <f>F14</f>
        <v>14476.46</v>
      </c>
      <c r="G18" s="34">
        <f t="shared" si="0"/>
        <v>101.53227735028906</v>
      </c>
      <c r="H18" s="25"/>
      <c r="I18" s="35">
        <f t="shared" si="1"/>
        <v>59.8291985747897</v>
      </c>
      <c r="J18" s="35">
        <f t="shared" si="2"/>
        <v>118.75548303936183</v>
      </c>
      <c r="K18" s="60">
        <v>13632.881000000001</v>
      </c>
      <c r="L18" s="59">
        <f t="shared" si="3"/>
        <v>126.10386608670609</v>
      </c>
    </row>
    <row r="19" spans="1:12" ht="21" customHeight="1">
      <c r="A19" s="4" t="s">
        <v>8</v>
      </c>
      <c r="B19" s="46"/>
      <c r="C19" s="32">
        <f>C18-C20-C21-C22</f>
        <v>6783.3110000000015</v>
      </c>
      <c r="D19" s="32">
        <f>D18-D20-D21-D22</f>
        <v>6877.455</v>
      </c>
      <c r="E19" s="12">
        <f>C19+D19</f>
        <v>13660.766000000001</v>
      </c>
      <c r="F19" s="51">
        <f>F18-F20-F21-F22</f>
        <v>11622.599999999999</v>
      </c>
      <c r="G19" s="30">
        <f t="shared" si="0"/>
        <v>101.38787680529462</v>
      </c>
      <c r="H19" s="25"/>
      <c r="I19" s="25">
        <f t="shared" si="1"/>
        <v>59.173119611790824</v>
      </c>
      <c r="J19" s="25">
        <f t="shared" si="2"/>
        <v>117.53623113589045</v>
      </c>
      <c r="K19" s="11">
        <v>11136.5696</v>
      </c>
      <c r="L19" s="57">
        <f t="shared" si="3"/>
        <v>122.66583419009027</v>
      </c>
    </row>
    <row r="20" spans="1:12" ht="21" customHeight="1">
      <c r="A20" s="4" t="s">
        <v>9</v>
      </c>
      <c r="B20" s="46"/>
      <c r="C20" s="32">
        <v>669.23</v>
      </c>
      <c r="D20" s="32">
        <v>682.59</v>
      </c>
      <c r="E20" s="12">
        <f>C20+D20</f>
        <v>1351.8200000000002</v>
      </c>
      <c r="F20" s="51">
        <v>1097.93</v>
      </c>
      <c r="G20" s="30">
        <f t="shared" si="0"/>
        <v>101.9963241337059</v>
      </c>
      <c r="H20" s="25"/>
      <c r="I20" s="25">
        <f t="shared" si="1"/>
        <v>62.17063018589527</v>
      </c>
      <c r="J20" s="25">
        <f t="shared" si="2"/>
        <v>123.12442505442061</v>
      </c>
      <c r="K20" s="11">
        <v>1058.1109999999999</v>
      </c>
      <c r="L20" s="57">
        <f t="shared" si="3"/>
        <v>127.75786283291643</v>
      </c>
    </row>
    <row r="21" spans="1:12" ht="22.5" customHeight="1">
      <c r="A21" s="10" t="s">
        <v>12</v>
      </c>
      <c r="B21" s="46"/>
      <c r="C21" s="32">
        <v>6.589</v>
      </c>
      <c r="D21" s="32">
        <v>6.735</v>
      </c>
      <c r="E21" s="12">
        <f>C21+D21</f>
        <v>13.324000000000002</v>
      </c>
      <c r="F21" s="51">
        <v>10.64</v>
      </c>
      <c r="G21" s="30">
        <f t="shared" si="0"/>
        <v>102.21581423584763</v>
      </c>
      <c r="H21" s="25"/>
      <c r="I21" s="25">
        <f t="shared" si="1"/>
        <v>63.29887218045113</v>
      </c>
      <c r="J21" s="25">
        <f t="shared" si="2"/>
        <v>125.22556390977444</v>
      </c>
      <c r="K21" s="11">
        <v>6.1254</v>
      </c>
      <c r="L21" s="57">
        <f t="shared" si="3"/>
        <v>217.52048845789665</v>
      </c>
    </row>
    <row r="22" spans="1:12" ht="21.75" customHeight="1">
      <c r="A22" s="8" t="s">
        <v>10</v>
      </c>
      <c r="B22" s="47"/>
      <c r="C22" s="39">
        <v>1071.31</v>
      </c>
      <c r="D22" s="39">
        <v>1094.37</v>
      </c>
      <c r="E22" s="39">
        <f>E18-E19-E20-E21</f>
        <v>2165.6799999999985</v>
      </c>
      <c r="F22" s="39">
        <v>1745.29</v>
      </c>
      <c r="G22" s="37">
        <f t="shared" si="0"/>
        <v>102.1525048772064</v>
      </c>
      <c r="H22" s="37"/>
      <c r="I22" s="37">
        <f t="shared" si="1"/>
        <v>62.70419242647354</v>
      </c>
      <c r="J22" s="37">
        <f t="shared" si="2"/>
        <v>124.08711446235287</v>
      </c>
      <c r="K22" s="11">
        <v>1432.075</v>
      </c>
      <c r="L22" s="57">
        <f t="shared" si="3"/>
        <v>151.22671647783798</v>
      </c>
    </row>
    <row r="23" spans="3:7" ht="16.5">
      <c r="C23" s="1"/>
      <c r="D23" s="1"/>
      <c r="E23" s="1"/>
      <c r="F23" s="11"/>
      <c r="G23" s="16"/>
    </row>
    <row r="24" spans="3:7" ht="16.5">
      <c r="C24" s="11"/>
      <c r="D24" s="11"/>
      <c r="E24" s="11"/>
      <c r="F24" s="52"/>
      <c r="G24" s="15"/>
    </row>
    <row r="25" spans="3:7" ht="16.5">
      <c r="C25" s="11"/>
      <c r="D25" s="11"/>
      <c r="E25" s="11"/>
      <c r="F25" s="52"/>
      <c r="G25" s="1"/>
    </row>
    <row r="26" spans="3:7" ht="16.5">
      <c r="C26" s="1"/>
      <c r="D26" s="1"/>
      <c r="E26" s="40"/>
      <c r="F26" s="52"/>
      <c r="G26" s="1"/>
    </row>
    <row r="27" ht="16.5">
      <c r="F27" s="52"/>
    </row>
    <row r="28" ht="16.5">
      <c r="F28" s="52"/>
    </row>
    <row r="29" ht="16.5">
      <c r="F29" s="53"/>
    </row>
    <row r="30" ht="16.5">
      <c r="F30" s="52"/>
    </row>
    <row r="31" ht="16.5">
      <c r="F31" s="52"/>
    </row>
    <row r="32" ht="16.5">
      <c r="F32" s="52"/>
    </row>
    <row r="33" ht="16.5">
      <c r="F33" s="52"/>
    </row>
  </sheetData>
  <mergeCells count="15">
    <mergeCell ref="J7:J8"/>
    <mergeCell ref="B6:B8"/>
    <mergeCell ref="F6:F8"/>
    <mergeCell ref="C6:E6"/>
    <mergeCell ref="D7:D8"/>
    <mergeCell ref="A3:J3"/>
    <mergeCell ref="G6:J6"/>
    <mergeCell ref="A6:A8"/>
    <mergeCell ref="G5:J5"/>
    <mergeCell ref="C7:C8"/>
    <mergeCell ref="E7:E8"/>
    <mergeCell ref="G7:G8"/>
    <mergeCell ref="H7:H8"/>
    <mergeCell ref="A4:J4"/>
    <mergeCell ref="I7:I8"/>
  </mergeCells>
  <printOptions/>
  <pageMargins left="0.71" right="0.17" top="0.38" bottom="0.35" header="0.25" footer="0.28"/>
  <pageSetup horizontalDpi="180" verticalDpi="180" orientation="landscape" paperSize="9" r:id="rId1"/>
  <ignoredErrors>
    <ignoredError sqref="E14 E12:E13 E15: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2013-02-25T05:24:54Z</cp:lastPrinted>
  <dcterms:created xsi:type="dcterms:W3CDTF">2002-05-14T16:08:28Z</dcterms:created>
  <dcterms:modified xsi:type="dcterms:W3CDTF">2013-02-25T05:24:58Z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